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C:\Users\DZal\Desktop\СМР 21 об\Заявка\"/>
    </mc:Choice>
  </mc:AlternateContent>
  <bookViews>
    <workbookView xWindow="0" yWindow="0" windowWidth="21570" windowHeight="8160" tabRatio="853"/>
  </bookViews>
  <sheets>
    <sheet name="СМР с  непр" sheetId="23" r:id="rId1"/>
  </sheets>
  <definedNames>
    <definedName name="Подрядчик">#REF!</definedName>
    <definedName name="ФИО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21" i="23" l="1"/>
  <c r="H120" i="23"/>
  <c r="H119" i="23"/>
  <c r="H115" i="23"/>
  <c r="H116" i="23" s="1"/>
  <c r="H117" i="23" s="1"/>
  <c r="H118" i="23" s="1"/>
  <c r="D114" i="23"/>
  <c r="H111" i="23"/>
  <c r="H110" i="23"/>
  <c r="D109" i="23"/>
  <c r="H105" i="23"/>
  <c r="H106" i="23" s="1"/>
  <c r="D104" i="23"/>
  <c r="H100" i="23"/>
  <c r="H101" i="23" s="1"/>
  <c r="D99" i="23"/>
  <c r="H95" i="23"/>
  <c r="H96" i="23" s="1"/>
  <c r="D94" i="23"/>
  <c r="H90" i="23"/>
  <c r="H91" i="23" s="1"/>
  <c r="D89" i="23"/>
  <c r="H85" i="23"/>
  <c r="H86" i="23" s="1"/>
  <c r="D84" i="23"/>
  <c r="H75" i="23"/>
  <c r="H76" i="23" s="1"/>
  <c r="D74" i="23"/>
  <c r="H65" i="23"/>
  <c r="H66" i="23" s="1"/>
  <c r="D64" i="23"/>
  <c r="D59" i="23"/>
  <c r="H60" i="23"/>
  <c r="H61" i="23" s="1"/>
  <c r="H55" i="23"/>
  <c r="H56" i="23" s="1"/>
  <c r="D54" i="23"/>
  <c r="H50" i="23"/>
  <c r="H51" i="23" s="1"/>
  <c r="D49" i="23"/>
  <c r="H45" i="23"/>
  <c r="H46" i="23" s="1"/>
  <c r="D44" i="23"/>
  <c r="H40" i="23"/>
  <c r="H41" i="23" s="1"/>
  <c r="D39" i="23"/>
  <c r="H35" i="23"/>
  <c r="H36" i="23" s="1"/>
  <c r="D34" i="23"/>
  <c r="H30" i="23"/>
  <c r="H31" i="23" s="1"/>
  <c r="D29" i="23"/>
  <c r="D24" i="23"/>
  <c r="H20" i="23"/>
  <c r="H21" i="23" s="1"/>
  <c r="E19" i="23"/>
  <c r="E14" i="23"/>
  <c r="H79" i="23" l="1"/>
  <c r="H80" i="23" s="1"/>
  <c r="H81" i="23" s="1"/>
  <c r="H82" i="23" s="1"/>
  <c r="H83" i="23" s="1"/>
  <c r="H77" i="23"/>
  <c r="H78" i="23" s="1"/>
  <c r="H107" i="23" l="1"/>
  <c r="H108" i="23" s="1"/>
  <c r="H87" i="23"/>
  <c r="H88" i="23" s="1"/>
  <c r="H112" i="23"/>
  <c r="H113" i="23" s="1"/>
  <c r="H92" i="23"/>
  <c r="H93" i="23" s="1"/>
  <c r="H102" i="23"/>
  <c r="H103" i="23" s="1"/>
  <c r="H97" i="23"/>
  <c r="H98" i="23" s="1"/>
  <c r="H69" i="23"/>
  <c r="H70" i="23" s="1"/>
  <c r="H71" i="23" s="1"/>
  <c r="H67" i="23" l="1"/>
  <c r="H68" i="23" s="1"/>
  <c r="H72" i="23"/>
  <c r="H73" i="23" s="1"/>
  <c r="H62" i="23"/>
  <c r="H63" i="23" s="1"/>
  <c r="H57" i="23" l="1"/>
  <c r="H58" i="23" s="1"/>
  <c r="H52" i="23"/>
  <c r="H53" i="23" s="1"/>
  <c r="H25" i="23"/>
  <c r="H26" i="23" s="1"/>
  <c r="H15" i="23"/>
  <c r="H16" i="23" l="1"/>
  <c r="H32" i="23"/>
  <c r="H33" i="23" s="1"/>
  <c r="H47" i="23"/>
  <c r="H48" i="23" s="1"/>
  <c r="H42" i="23"/>
  <c r="H43" i="23" s="1"/>
  <c r="H37" i="23"/>
  <c r="H38" i="23" s="1"/>
  <c r="H22" i="23"/>
  <c r="H23" i="23" s="1"/>
  <c r="H17" i="23" l="1"/>
  <c r="H27" i="23"/>
  <c r="H28" i="23" s="1"/>
  <c r="H18" i="23" l="1"/>
  <c r="F9" i="23" l="1"/>
</calcChain>
</file>

<file path=xl/sharedStrings.xml><?xml version="1.0" encoding="utf-8"?>
<sst xmlns="http://schemas.openxmlformats.org/spreadsheetml/2006/main" count="191" uniqueCount="49">
  <si>
    <t>Наименование работ</t>
  </si>
  <si>
    <t>строительных работ</t>
  </si>
  <si>
    <t>монтажных работ</t>
  </si>
  <si>
    <t>оборудования, мебели, инвентаря</t>
  </si>
  <si>
    <t>прочих затрат</t>
  </si>
  <si>
    <t>итого</t>
  </si>
  <si>
    <t>РАСЧЕТ СТОИМОСТИ СТРОИТЕЛЬСТВА</t>
  </si>
  <si>
    <t>УТВЕРЖДАЮ:</t>
  </si>
  <si>
    <t>СОГЛАСОВАНО:</t>
  </si>
  <si>
    <t>№ п/п</t>
  </si>
  <si>
    <t>Сметная стоимость, руб</t>
  </si>
  <si>
    <t>ВСЕГО с НДС</t>
  </si>
  <si>
    <t>Сметная стоимость:</t>
  </si>
  <si>
    <t>Строительно-монтажные работы:</t>
  </si>
  <si>
    <t>Основание</t>
  </si>
  <si>
    <t>рублей</t>
  </si>
  <si>
    <t>Итого</t>
  </si>
  <si>
    <t>ЛС № 1</t>
  </si>
  <si>
    <t>НДС 20%</t>
  </si>
  <si>
    <t>Начальник управления (специализированного в прочих отраслях)</t>
  </si>
  <si>
    <t>____________________/___________________/</t>
  </si>
  <si>
    <t>Резерв средств на непредвиденные работы и затраты 2%</t>
  </si>
  <si>
    <t>-</t>
  </si>
  <si>
    <t>Всего с НДС</t>
  </si>
  <si>
    <t>ИТОГО без НДС</t>
  </si>
  <si>
    <t>Ю.А. Седов</t>
  </si>
  <si>
    <t>Строительство газопроводов от точки подключения до границ земельных участков.                                                                                                                                                          Технологическое присоединение.</t>
  </si>
  <si>
    <t>г. Челябинск, ул. Ильменская, 2 ЗУ 74:36:0406006:1554. Тех. присоединение.</t>
  </si>
  <si>
    <t>г. Челябинск, ул. 1-я Эльтонская, 16. Тех. присоединение.</t>
  </si>
  <si>
    <t>г. Челябинск, ул. Ладожская, дом 42-"Б". Тех. присоединение.</t>
  </si>
  <si>
    <t>ЛС № 1.1</t>
  </si>
  <si>
    <t>г. Челябинск, СНТ "ВОЛНА", ул. Центральная, уч. 173 (ЗУ 74:36:0517011:173). Тех. присоединение.</t>
  </si>
  <si>
    <t>г. Челябинск, ул. Линейная, ЗУ 74:36:0209016:48. Тех. присоединение.</t>
  </si>
  <si>
    <t>г. Челябинск, СНТ "ВОЛНА", ул. Лесная, уч. 376, ЗУ 74:36:0517011:841. Тех. присоединение.</t>
  </si>
  <si>
    <t>г. Челябинск, пос. Сосновка, СНТ "Волна", ул. Зеленая, 35/ул. Школьная, 39. Тех. присоединение.</t>
  </si>
  <si>
    <t>г. Челябинск, СНТ "Волна", ул. Западная, уч. 340, ЗУ 74:36:0517011:951. Тех. присоединение.</t>
  </si>
  <si>
    <t>г. Челябинск, ул. Титановая, 3. Тех. присоединение.</t>
  </si>
  <si>
    <t>г. Челябинск, ул. 2-я Павелецкая, 22, ЗУ 74:36:0116003:209. Тех. присоединение.</t>
  </si>
  <si>
    <t>г. Челябинск, ул. Автодорожная, 10. Тех. присоединение.</t>
  </si>
  <si>
    <t>г. Челябинск, пер. 2-й Северо-Крымский, дом. 10. Тех. присоединение.</t>
  </si>
  <si>
    <t>г. Челябинск, СНТ "Авиатор", проезд 24 "А", уч. 755, ЗУ 74:36:0702009:1266. Тех. присоединение.</t>
  </si>
  <si>
    <t>г. Челябинск, СНТ "Меридиан", ул. 31, уч. 453. Тех. присоединение.</t>
  </si>
  <si>
    <t>г. Челябинск, ул. Местная, 94, ЗУ 74:36:0312008:75. Тех. присоединение.</t>
  </si>
  <si>
    <t>г. Челябинск, ул. Ивлева, 46. Тех. присоединение.</t>
  </si>
  <si>
    <t>г. Челябинск, ул. Измайловская, 14. Тех. присоединение.</t>
  </si>
  <si>
    <t>г. Челябинск, ул. Лесная, 48. Тех. присоединение.</t>
  </si>
  <si>
    <t>г. Челябинск, ул. Лесная, 50. Тех. присоединение.</t>
  </si>
  <si>
    <t>г. Челябинск, ул. Фабрично-Заводская, 64. Тех. присоединение.</t>
  </si>
  <si>
    <t>г. Челябинск, ул. Фабрично-Заводская, 60. Тех. присоединение.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</si>
</sst>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9"/>
      <name val="Arial"/>
      <family val="2"/>
      <charset val="204"/>
    </font>
    <font>
      <b/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9" fillId="0" borderId="0">
      <alignment horizontal="center"/>
    </xf>
    <xf numFmtId="0" fontId="10" fillId="0" borderId="0"/>
    <xf numFmtId="0" fontId="9" fillId="0" borderId="0"/>
    <xf numFmtId="0" fontId="10" fillId="0" borderId="0"/>
    <xf numFmtId="0" fontId="9" fillId="0" borderId="1">
      <alignment horizontal="center" wrapText="1"/>
    </xf>
    <xf numFmtId="0" fontId="9" fillId="0" borderId="0">
      <alignment horizontal="right" vertical="top" wrapText="1"/>
    </xf>
    <xf numFmtId="0" fontId="9" fillId="0" borderId="0">
      <alignment horizontal="left" vertical="top"/>
    </xf>
  </cellStyleXfs>
  <cellXfs count="45">
    <xf numFmtId="0" fontId="0" fillId="0" borderId="0" xfId="0"/>
    <xf numFmtId="0" fontId="4" fillId="0" borderId="7" xfId="0" applyFont="1" applyBorder="1" applyAlignment="1">
      <alignment horizontal="left" vertical="center" wrapText="1"/>
    </xf>
    <xf numFmtId="0" fontId="1" fillId="0" borderId="0" xfId="0" applyFont="1"/>
    <xf numFmtId="164" fontId="4" fillId="0" borderId="5" xfId="0" applyNumberFormat="1" applyFont="1" applyBorder="1" applyAlignment="1">
      <alignment horizontal="center" vertical="center" wrapText="1"/>
    </xf>
    <xf numFmtId="0" fontId="5" fillId="0" borderId="0" xfId="0" applyFont="1"/>
    <xf numFmtId="164" fontId="6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0" xfId="0" applyFont="1"/>
    <xf numFmtId="0" fontId="7" fillId="0" borderId="5" xfId="0" applyFont="1" applyBorder="1" applyAlignment="1">
      <alignment horizontal="center" vertical="top" wrapText="1"/>
    </xf>
    <xf numFmtId="164" fontId="4" fillId="0" borderId="7" xfId="0" applyNumberFormat="1" applyFont="1" applyBorder="1" applyAlignment="1">
      <alignment horizontal="center" vertical="center" wrapText="1"/>
    </xf>
    <xf numFmtId="0" fontId="0" fillId="0" borderId="0" xfId="0" applyAlignment="1">
      <alignment vertical="top" wrapText="1"/>
    </xf>
    <xf numFmtId="0" fontId="0" fillId="0" borderId="0" xfId="0" applyBorder="1"/>
    <xf numFmtId="0" fontId="6" fillId="0" borderId="5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0" fillId="0" borderId="8" xfId="0" applyBorder="1"/>
    <xf numFmtId="164" fontId="6" fillId="0" borderId="1" xfId="0" applyNumberFormat="1" applyFont="1" applyBorder="1" applyAlignment="1">
      <alignment horizontal="right" vertical="center" wrapText="1"/>
    </xf>
    <xf numFmtId="4" fontId="11" fillId="0" borderId="1" xfId="6" applyNumberFormat="1" applyFont="1" applyBorder="1" applyAlignment="1">
      <alignment vertical="top" wrapText="1"/>
    </xf>
    <xf numFmtId="0" fontId="3" fillId="0" borderId="5" xfId="0" applyFont="1" applyBorder="1" applyAlignment="1">
      <alignment horizontal="center" vertical="center" wrapText="1"/>
    </xf>
    <xf numFmtId="0" fontId="12" fillId="0" borderId="0" xfId="0" applyFont="1"/>
    <xf numFmtId="0" fontId="2" fillId="0" borderId="6" xfId="0" applyFont="1" applyBorder="1" applyAlignment="1">
      <alignment horizontal="center" vertical="center" wrapText="1"/>
    </xf>
    <xf numFmtId="2" fontId="0" fillId="0" borderId="0" xfId="0" applyNumberFormat="1"/>
    <xf numFmtId="0" fontId="6" fillId="0" borderId="6" xfId="0" applyFont="1" applyBorder="1" applyAlignment="1">
      <alignment horizontal="left" vertical="center" wrapText="1"/>
    </xf>
    <xf numFmtId="164" fontId="6" fillId="0" borderId="6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8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top" wrapText="1"/>
    </xf>
  </cellXfs>
  <cellStyles count="8">
    <cellStyle name="Итоги" xfId="6"/>
    <cellStyle name="ИтогоБазЦ" xfId="3"/>
    <cellStyle name="ИтогоРесМет" xfId="4"/>
    <cellStyle name="ЛокСмета" xfId="5"/>
    <cellStyle name="Обычный" xfId="0" builtinId="0"/>
    <cellStyle name="Обычный 2" xfId="2"/>
    <cellStyle name="Титул" xfId="1"/>
    <cellStyle name="Хвост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6"/>
  <sheetViews>
    <sheetView tabSelected="1" view="pageLayout" topLeftCell="A102" zoomScaleNormal="100" zoomScaleSheetLayoutView="120" workbookViewId="0">
      <selection activeCell="C122" sqref="C122"/>
    </sheetView>
  </sheetViews>
  <sheetFormatPr defaultColWidth="9.140625" defaultRowHeight="15" x14ac:dyDescent="0.25"/>
  <cols>
    <col min="1" max="1" width="4.140625" customWidth="1"/>
    <col min="2" max="2" width="12.5703125" customWidth="1"/>
    <col min="3" max="3" width="60" customWidth="1"/>
    <col min="4" max="4" width="11.7109375" customWidth="1"/>
    <col min="5" max="5" width="12.140625" customWidth="1"/>
    <col min="6" max="6" width="12.28515625" customWidth="1"/>
    <col min="7" max="7" width="10.85546875" customWidth="1"/>
    <col min="8" max="8" width="13.7109375" customWidth="1"/>
  </cols>
  <sheetData>
    <row r="1" spans="1:11" x14ac:dyDescent="0.25">
      <c r="A1" s="2" t="s">
        <v>8</v>
      </c>
      <c r="E1" s="38" t="s">
        <v>7</v>
      </c>
      <c r="F1" s="38"/>
      <c r="G1" s="38"/>
      <c r="H1" s="38"/>
    </row>
    <row r="2" spans="1:11" ht="29.25" customHeight="1" x14ac:dyDescent="0.25">
      <c r="A2" s="29"/>
      <c r="B2" s="29"/>
      <c r="C2" s="29"/>
      <c r="E2" s="44"/>
      <c r="F2" s="44"/>
      <c r="G2" s="44"/>
      <c r="H2" s="44"/>
    </row>
    <row r="3" spans="1:11" x14ac:dyDescent="0.25">
      <c r="A3" s="30" t="s">
        <v>20</v>
      </c>
      <c r="B3" s="30"/>
      <c r="C3" s="30"/>
      <c r="E3" s="30" t="s">
        <v>20</v>
      </c>
      <c r="F3" s="30"/>
      <c r="G3" s="30"/>
      <c r="H3" s="30"/>
    </row>
    <row r="5" spans="1:11" ht="30.75" customHeight="1" x14ac:dyDescent="0.25">
      <c r="A5" s="37" t="s">
        <v>26</v>
      </c>
      <c r="B5" s="37"/>
      <c r="C5" s="37"/>
      <c r="D5" s="37"/>
      <c r="E5" s="37"/>
      <c r="F5" s="37"/>
      <c r="G5" s="37"/>
      <c r="H5" s="37"/>
      <c r="I5" s="10"/>
      <c r="J5" s="10"/>
      <c r="K5" s="10"/>
    </row>
    <row r="6" spans="1:11" ht="9" customHeight="1" x14ac:dyDescent="0.25"/>
    <row r="7" spans="1:11" ht="17.25" customHeight="1" x14ac:dyDescent="0.25">
      <c r="A7" s="39" t="s">
        <v>6</v>
      </c>
      <c r="B7" s="39"/>
      <c r="C7" s="39"/>
      <c r="D7" s="39"/>
      <c r="E7" s="39"/>
      <c r="F7" s="39"/>
      <c r="G7" s="39"/>
      <c r="H7" s="39"/>
    </row>
    <row r="8" spans="1:11" ht="7.5" customHeight="1" x14ac:dyDescent="0.25"/>
    <row r="9" spans="1:11" x14ac:dyDescent="0.25">
      <c r="D9" s="11" t="s">
        <v>12</v>
      </c>
      <c r="E9" s="11"/>
      <c r="F9" s="31">
        <f>H121</f>
        <v>10359186.569999998</v>
      </c>
      <c r="G9" s="31"/>
      <c r="H9" t="s">
        <v>15</v>
      </c>
    </row>
    <row r="10" spans="1:11" ht="21" customHeight="1" x14ac:dyDescent="0.25">
      <c r="A10" s="32" t="s">
        <v>9</v>
      </c>
      <c r="B10" s="32" t="s">
        <v>14</v>
      </c>
      <c r="C10" s="32" t="s">
        <v>0</v>
      </c>
      <c r="D10" s="34" t="s">
        <v>10</v>
      </c>
      <c r="E10" s="35"/>
      <c r="F10" s="35"/>
      <c r="G10" s="35"/>
      <c r="H10" s="36"/>
    </row>
    <row r="11" spans="1:11" ht="31.5" customHeight="1" x14ac:dyDescent="0.25">
      <c r="A11" s="33"/>
      <c r="B11" s="33"/>
      <c r="C11" s="33"/>
      <c r="D11" s="6" t="s">
        <v>1</v>
      </c>
      <c r="E11" s="6" t="s">
        <v>2</v>
      </c>
      <c r="F11" s="6" t="s">
        <v>3</v>
      </c>
      <c r="G11" s="6" t="s">
        <v>4</v>
      </c>
      <c r="H11" s="6" t="s">
        <v>5</v>
      </c>
    </row>
    <row r="12" spans="1:11" s="7" customFormat="1" ht="11.25" x14ac:dyDescent="0.2">
      <c r="A12" s="8">
        <v>1</v>
      </c>
      <c r="B12" s="8">
        <v>2</v>
      </c>
      <c r="C12" s="8">
        <v>3</v>
      </c>
      <c r="D12" s="8">
        <v>4</v>
      </c>
      <c r="E12" s="8">
        <v>5</v>
      </c>
      <c r="F12" s="8">
        <v>6</v>
      </c>
      <c r="G12" s="8">
        <v>7</v>
      </c>
      <c r="H12" s="8">
        <v>8</v>
      </c>
    </row>
    <row r="13" spans="1:11" s="7" customFormat="1" ht="12" x14ac:dyDescent="0.2">
      <c r="A13" s="32">
        <v>1</v>
      </c>
      <c r="B13" s="17"/>
      <c r="C13" s="12" t="s">
        <v>13</v>
      </c>
      <c r="D13" s="3"/>
      <c r="E13" s="3"/>
      <c r="F13" s="3"/>
      <c r="G13" s="3"/>
      <c r="H13" s="3"/>
    </row>
    <row r="14" spans="1:11" s="7" customFormat="1" ht="14.25" customHeight="1" x14ac:dyDescent="0.2">
      <c r="A14" s="40"/>
      <c r="B14" s="13" t="s">
        <v>17</v>
      </c>
      <c r="C14" s="1" t="s">
        <v>27</v>
      </c>
      <c r="D14" s="9">
        <v>552432.31000000006</v>
      </c>
      <c r="E14" s="9">
        <f>H14-D14</f>
        <v>114387.60999999999</v>
      </c>
      <c r="F14" s="9" t="s">
        <v>22</v>
      </c>
      <c r="G14" s="9" t="s">
        <v>22</v>
      </c>
      <c r="H14" s="9">
        <v>666819.92000000004</v>
      </c>
    </row>
    <row r="15" spans="1:11" s="7" customFormat="1" ht="14.25" customHeight="1" x14ac:dyDescent="0.2">
      <c r="A15" s="40"/>
      <c r="B15" s="13"/>
      <c r="C15" s="1" t="s">
        <v>21</v>
      </c>
      <c r="D15" s="9"/>
      <c r="E15" s="9"/>
      <c r="F15" s="9"/>
      <c r="G15" s="9"/>
      <c r="H15" s="9">
        <f>ROUND(H14/100*2,2)</f>
        <v>13336.4</v>
      </c>
    </row>
    <row r="16" spans="1:11" s="7" customFormat="1" ht="14.25" customHeight="1" x14ac:dyDescent="0.2">
      <c r="A16" s="40"/>
      <c r="B16" s="13"/>
      <c r="C16" s="1" t="s">
        <v>16</v>
      </c>
      <c r="D16" s="9"/>
      <c r="E16" s="9"/>
      <c r="F16" s="9"/>
      <c r="G16" s="9"/>
      <c r="H16" s="9">
        <f>H15+H14</f>
        <v>680156.32000000007</v>
      </c>
    </row>
    <row r="17" spans="1:8" s="7" customFormat="1" ht="14.25" customHeight="1" x14ac:dyDescent="0.2">
      <c r="A17" s="40"/>
      <c r="B17" s="13"/>
      <c r="C17" s="1" t="s">
        <v>18</v>
      </c>
      <c r="D17" s="9"/>
      <c r="E17" s="9"/>
      <c r="F17" s="9"/>
      <c r="G17" s="9"/>
      <c r="H17" s="9">
        <f>ROUND(H16/100*20,2)</f>
        <v>136031.26</v>
      </c>
    </row>
    <row r="18" spans="1:8" s="18" customFormat="1" ht="14.25" customHeight="1" x14ac:dyDescent="0.2">
      <c r="A18" s="33"/>
      <c r="B18" s="19"/>
      <c r="C18" s="21" t="s">
        <v>23</v>
      </c>
      <c r="D18" s="22"/>
      <c r="E18" s="22"/>
      <c r="F18" s="22"/>
      <c r="G18" s="22"/>
      <c r="H18" s="22">
        <f>H17+H16</f>
        <v>816187.58000000007</v>
      </c>
    </row>
    <row r="19" spans="1:8" s="7" customFormat="1" ht="16.5" customHeight="1" x14ac:dyDescent="0.2">
      <c r="A19" s="32">
        <v>2</v>
      </c>
      <c r="B19" s="13" t="s">
        <v>17</v>
      </c>
      <c r="C19" s="1" t="s">
        <v>28</v>
      </c>
      <c r="D19" s="9">
        <v>263884</v>
      </c>
      <c r="E19" s="9">
        <f>H19-D19</f>
        <v>84290</v>
      </c>
      <c r="F19" s="9" t="s">
        <v>22</v>
      </c>
      <c r="G19" s="9" t="s">
        <v>22</v>
      </c>
      <c r="H19" s="9">
        <v>348174</v>
      </c>
    </row>
    <row r="20" spans="1:8" s="7" customFormat="1" ht="12.75" customHeight="1" x14ac:dyDescent="0.2">
      <c r="A20" s="40"/>
      <c r="B20" s="13"/>
      <c r="C20" s="1" t="s">
        <v>21</v>
      </c>
      <c r="D20" s="9"/>
      <c r="E20" s="9"/>
      <c r="F20" s="9"/>
      <c r="G20" s="9"/>
      <c r="H20" s="9">
        <f>ROUND(H19/100*2,2)</f>
        <v>6963.48</v>
      </c>
    </row>
    <row r="21" spans="1:8" s="7" customFormat="1" ht="12.75" customHeight="1" x14ac:dyDescent="0.2">
      <c r="A21" s="40"/>
      <c r="B21" s="13"/>
      <c r="C21" s="1" t="s">
        <v>16</v>
      </c>
      <c r="D21" s="9"/>
      <c r="E21" s="9"/>
      <c r="F21" s="9"/>
      <c r="G21" s="9"/>
      <c r="H21" s="9">
        <f>H20+H19</f>
        <v>355137.48</v>
      </c>
    </row>
    <row r="22" spans="1:8" s="7" customFormat="1" ht="12.75" customHeight="1" x14ac:dyDescent="0.2">
      <c r="A22" s="40"/>
      <c r="B22" s="13"/>
      <c r="C22" s="1" t="s">
        <v>18</v>
      </c>
      <c r="D22" s="9"/>
      <c r="E22" s="9"/>
      <c r="F22" s="9"/>
      <c r="G22" s="9"/>
      <c r="H22" s="9">
        <f>ROUND(H21/100*20,2)</f>
        <v>71027.5</v>
      </c>
    </row>
    <row r="23" spans="1:8" s="18" customFormat="1" ht="12.75" customHeight="1" x14ac:dyDescent="0.2">
      <c r="A23" s="33"/>
      <c r="B23" s="19"/>
      <c r="C23" s="21" t="s">
        <v>23</v>
      </c>
      <c r="D23" s="22"/>
      <c r="E23" s="22"/>
      <c r="F23" s="22"/>
      <c r="G23" s="22"/>
      <c r="H23" s="22">
        <f>H22+H21</f>
        <v>426164.98</v>
      </c>
    </row>
    <row r="24" spans="1:8" s="7" customFormat="1" ht="12" x14ac:dyDescent="0.2">
      <c r="A24" s="32">
        <v>3</v>
      </c>
      <c r="B24" s="13" t="s">
        <v>30</v>
      </c>
      <c r="C24" s="1" t="s">
        <v>29</v>
      </c>
      <c r="D24" s="9">
        <f>H24-E24</f>
        <v>347543.76</v>
      </c>
      <c r="E24" s="9">
        <v>6005</v>
      </c>
      <c r="F24" s="9" t="s">
        <v>22</v>
      </c>
      <c r="G24" s="9" t="s">
        <v>22</v>
      </c>
      <c r="H24" s="9">
        <v>353548.76</v>
      </c>
    </row>
    <row r="25" spans="1:8" s="7" customFormat="1" ht="12" x14ac:dyDescent="0.2">
      <c r="A25" s="40"/>
      <c r="B25" s="13"/>
      <c r="C25" s="1" t="s">
        <v>21</v>
      </c>
      <c r="D25" s="9"/>
      <c r="E25" s="9"/>
      <c r="F25" s="9"/>
      <c r="G25" s="9"/>
      <c r="H25" s="9">
        <f>ROUND(H24/100*2,2)</f>
        <v>7070.98</v>
      </c>
    </row>
    <row r="26" spans="1:8" s="7" customFormat="1" ht="12" x14ac:dyDescent="0.2">
      <c r="A26" s="40"/>
      <c r="B26" s="13"/>
      <c r="C26" s="1" t="s">
        <v>16</v>
      </c>
      <c r="D26" s="9"/>
      <c r="E26" s="9"/>
      <c r="F26" s="9"/>
      <c r="G26" s="9"/>
      <c r="H26" s="9">
        <f>H25+H24</f>
        <v>360619.74</v>
      </c>
    </row>
    <row r="27" spans="1:8" s="7" customFormat="1" ht="12" x14ac:dyDescent="0.2">
      <c r="A27" s="40"/>
      <c r="B27" s="13"/>
      <c r="C27" s="1" t="s">
        <v>18</v>
      </c>
      <c r="D27" s="9"/>
      <c r="E27" s="9"/>
      <c r="F27" s="9"/>
      <c r="G27" s="9"/>
      <c r="H27" s="9">
        <f>ROUND(H26/100*20,2)</f>
        <v>72123.95</v>
      </c>
    </row>
    <row r="28" spans="1:8" s="18" customFormat="1" ht="12" x14ac:dyDescent="0.2">
      <c r="A28" s="33"/>
      <c r="B28" s="19"/>
      <c r="C28" s="21" t="s">
        <v>23</v>
      </c>
      <c r="D28" s="22"/>
      <c r="E28" s="22"/>
      <c r="F28" s="22"/>
      <c r="G28" s="22"/>
      <c r="H28" s="22">
        <f>H27+H26</f>
        <v>432743.69</v>
      </c>
    </row>
    <row r="29" spans="1:8" s="7" customFormat="1" ht="24" x14ac:dyDescent="0.2">
      <c r="A29" s="32">
        <v>4</v>
      </c>
      <c r="B29" s="13" t="s">
        <v>17</v>
      </c>
      <c r="C29" s="1" t="s">
        <v>31</v>
      </c>
      <c r="D29" s="9">
        <f>H29-E29</f>
        <v>454803</v>
      </c>
      <c r="E29" s="9">
        <v>81909</v>
      </c>
      <c r="F29" s="9" t="s">
        <v>22</v>
      </c>
      <c r="G29" s="9" t="s">
        <v>22</v>
      </c>
      <c r="H29" s="9">
        <v>536712</v>
      </c>
    </row>
    <row r="30" spans="1:8" s="7" customFormat="1" ht="12" x14ac:dyDescent="0.2">
      <c r="A30" s="40"/>
      <c r="B30" s="13"/>
      <c r="C30" s="1" t="s">
        <v>21</v>
      </c>
      <c r="D30" s="9"/>
      <c r="E30" s="9"/>
      <c r="F30" s="9"/>
      <c r="G30" s="9"/>
      <c r="H30" s="9">
        <f>ROUND(H29/100*2,2)</f>
        <v>10734.24</v>
      </c>
    </row>
    <row r="31" spans="1:8" s="7" customFormat="1" ht="12" x14ac:dyDescent="0.2">
      <c r="A31" s="40"/>
      <c r="B31" s="13"/>
      <c r="C31" s="1" t="s">
        <v>16</v>
      </c>
      <c r="D31" s="9"/>
      <c r="E31" s="9"/>
      <c r="F31" s="9"/>
      <c r="G31" s="9"/>
      <c r="H31" s="9">
        <f>H30+H29</f>
        <v>547446.24</v>
      </c>
    </row>
    <row r="32" spans="1:8" s="7" customFormat="1" ht="12" x14ac:dyDescent="0.2">
      <c r="A32" s="40"/>
      <c r="B32" s="13"/>
      <c r="C32" s="1" t="s">
        <v>18</v>
      </c>
      <c r="D32" s="9"/>
      <c r="E32" s="9"/>
      <c r="F32" s="9"/>
      <c r="G32" s="9"/>
      <c r="H32" s="9">
        <f>ROUND(H31/100*20,2)</f>
        <v>109489.25</v>
      </c>
    </row>
    <row r="33" spans="1:8" s="18" customFormat="1" ht="12" x14ac:dyDescent="0.2">
      <c r="A33" s="33"/>
      <c r="B33" s="19"/>
      <c r="C33" s="21" t="s">
        <v>23</v>
      </c>
      <c r="D33" s="22"/>
      <c r="E33" s="22"/>
      <c r="F33" s="22"/>
      <c r="G33" s="22"/>
      <c r="H33" s="22">
        <f>H32+H31</f>
        <v>656935.49</v>
      </c>
    </row>
    <row r="34" spans="1:8" s="7" customFormat="1" ht="12" x14ac:dyDescent="0.2">
      <c r="A34" s="32">
        <v>5</v>
      </c>
      <c r="B34" s="13" t="s">
        <v>17</v>
      </c>
      <c r="C34" s="1" t="s">
        <v>32</v>
      </c>
      <c r="D34" s="9">
        <f>H34-E34</f>
        <v>1162503</v>
      </c>
      <c r="E34" s="9">
        <v>7550</v>
      </c>
      <c r="F34" s="9" t="s">
        <v>22</v>
      </c>
      <c r="G34" s="9" t="s">
        <v>22</v>
      </c>
      <c r="H34" s="9">
        <v>1170053</v>
      </c>
    </row>
    <row r="35" spans="1:8" s="7" customFormat="1" ht="12" x14ac:dyDescent="0.2">
      <c r="A35" s="40"/>
      <c r="B35" s="13"/>
      <c r="C35" s="1" t="s">
        <v>21</v>
      </c>
      <c r="D35" s="9"/>
      <c r="E35" s="9"/>
      <c r="F35" s="9"/>
      <c r="G35" s="9"/>
      <c r="H35" s="9">
        <f>ROUND(H34/100*2,2)</f>
        <v>23401.06</v>
      </c>
    </row>
    <row r="36" spans="1:8" s="7" customFormat="1" ht="12" x14ac:dyDescent="0.2">
      <c r="A36" s="40"/>
      <c r="B36" s="13"/>
      <c r="C36" s="1" t="s">
        <v>16</v>
      </c>
      <c r="D36" s="9"/>
      <c r="E36" s="9"/>
      <c r="F36" s="9"/>
      <c r="G36" s="9"/>
      <c r="H36" s="9">
        <f>H35+H34</f>
        <v>1193454.06</v>
      </c>
    </row>
    <row r="37" spans="1:8" s="7" customFormat="1" ht="12" x14ac:dyDescent="0.2">
      <c r="A37" s="40"/>
      <c r="B37" s="13"/>
      <c r="C37" s="1" t="s">
        <v>18</v>
      </c>
      <c r="D37" s="9"/>
      <c r="E37" s="9"/>
      <c r="F37" s="9"/>
      <c r="G37" s="9"/>
      <c r="H37" s="9">
        <f>ROUND(H36/100*20,2)</f>
        <v>238690.81</v>
      </c>
    </row>
    <row r="38" spans="1:8" s="18" customFormat="1" ht="12" x14ac:dyDescent="0.2">
      <c r="A38" s="33"/>
      <c r="B38" s="19"/>
      <c r="C38" s="21" t="s">
        <v>23</v>
      </c>
      <c r="D38" s="22"/>
      <c r="E38" s="22"/>
      <c r="F38" s="22"/>
      <c r="G38" s="22"/>
      <c r="H38" s="22">
        <f>H37+H36</f>
        <v>1432144.87</v>
      </c>
    </row>
    <row r="39" spans="1:8" s="7" customFormat="1" ht="24" x14ac:dyDescent="0.2">
      <c r="A39" s="32">
        <v>6</v>
      </c>
      <c r="B39" s="13" t="s">
        <v>17</v>
      </c>
      <c r="C39" s="1" t="s">
        <v>33</v>
      </c>
      <c r="D39" s="9">
        <f>H39-E39</f>
        <v>85011</v>
      </c>
      <c r="E39" s="9">
        <v>14315</v>
      </c>
      <c r="F39" s="9" t="s">
        <v>22</v>
      </c>
      <c r="G39" s="9" t="s">
        <v>22</v>
      </c>
      <c r="H39" s="9">
        <v>99326</v>
      </c>
    </row>
    <row r="40" spans="1:8" s="7" customFormat="1" ht="12" x14ac:dyDescent="0.2">
      <c r="A40" s="40"/>
      <c r="B40" s="13"/>
      <c r="C40" s="1" t="s">
        <v>21</v>
      </c>
      <c r="D40" s="9"/>
      <c r="E40" s="9"/>
      <c r="F40" s="9"/>
      <c r="G40" s="9"/>
      <c r="H40" s="9">
        <f>ROUND(H39/100*2,2)</f>
        <v>1986.52</v>
      </c>
    </row>
    <row r="41" spans="1:8" s="7" customFormat="1" ht="12" x14ac:dyDescent="0.2">
      <c r="A41" s="40"/>
      <c r="B41" s="13"/>
      <c r="C41" s="1" t="s">
        <v>16</v>
      </c>
      <c r="D41" s="9"/>
      <c r="E41" s="9"/>
      <c r="F41" s="9"/>
      <c r="G41" s="9"/>
      <c r="H41" s="9">
        <f>H40+H39</f>
        <v>101312.52</v>
      </c>
    </row>
    <row r="42" spans="1:8" s="7" customFormat="1" ht="12" x14ac:dyDescent="0.2">
      <c r="A42" s="40"/>
      <c r="B42" s="13"/>
      <c r="C42" s="1" t="s">
        <v>18</v>
      </c>
      <c r="D42" s="9"/>
      <c r="E42" s="9"/>
      <c r="F42" s="9"/>
      <c r="G42" s="9"/>
      <c r="H42" s="9">
        <f>ROUND(H41/100*20,2)</f>
        <v>20262.5</v>
      </c>
    </row>
    <row r="43" spans="1:8" s="18" customFormat="1" ht="12" x14ac:dyDescent="0.2">
      <c r="A43" s="33"/>
      <c r="B43" s="19"/>
      <c r="C43" s="21" t="s">
        <v>23</v>
      </c>
      <c r="D43" s="22"/>
      <c r="E43" s="22"/>
      <c r="F43" s="22"/>
      <c r="G43" s="22"/>
      <c r="H43" s="22">
        <f>H42+H41</f>
        <v>121575.02</v>
      </c>
    </row>
    <row r="44" spans="1:8" s="7" customFormat="1" ht="27" customHeight="1" x14ac:dyDescent="0.2">
      <c r="A44" s="32">
        <v>7</v>
      </c>
      <c r="B44" s="13" t="s">
        <v>17</v>
      </c>
      <c r="C44" s="1" t="s">
        <v>34</v>
      </c>
      <c r="D44" s="9">
        <f>H44-E44</f>
        <v>549691</v>
      </c>
      <c r="E44" s="9">
        <v>43674</v>
      </c>
      <c r="F44" s="9" t="s">
        <v>22</v>
      </c>
      <c r="G44" s="9" t="s">
        <v>22</v>
      </c>
      <c r="H44" s="9">
        <v>593365</v>
      </c>
    </row>
    <row r="45" spans="1:8" s="7" customFormat="1" ht="12.75" customHeight="1" x14ac:dyDescent="0.2">
      <c r="A45" s="40"/>
      <c r="B45" s="13"/>
      <c r="C45" s="1" t="s">
        <v>21</v>
      </c>
      <c r="D45" s="9"/>
      <c r="E45" s="9"/>
      <c r="F45" s="9"/>
      <c r="G45" s="9"/>
      <c r="H45" s="9">
        <f>ROUND(H44/100*2,2)</f>
        <v>11867.3</v>
      </c>
    </row>
    <row r="46" spans="1:8" s="7" customFormat="1" ht="14.25" customHeight="1" x14ac:dyDescent="0.2">
      <c r="A46" s="40"/>
      <c r="B46" s="13"/>
      <c r="C46" s="1" t="s">
        <v>16</v>
      </c>
      <c r="D46" s="9"/>
      <c r="E46" s="9"/>
      <c r="F46" s="9"/>
      <c r="G46" s="9"/>
      <c r="H46" s="9">
        <f>H45+H44</f>
        <v>605232.30000000005</v>
      </c>
    </row>
    <row r="47" spans="1:8" s="7" customFormat="1" ht="14.25" customHeight="1" x14ac:dyDescent="0.2">
      <c r="A47" s="40"/>
      <c r="B47" s="13"/>
      <c r="C47" s="1" t="s">
        <v>18</v>
      </c>
      <c r="D47" s="9"/>
      <c r="E47" s="9"/>
      <c r="F47" s="9"/>
      <c r="G47" s="9"/>
      <c r="H47" s="9">
        <f>ROUND(H46/100*20,2)</f>
        <v>121046.46</v>
      </c>
    </row>
    <row r="48" spans="1:8" s="18" customFormat="1" ht="14.25" customHeight="1" x14ac:dyDescent="0.2">
      <c r="A48" s="33"/>
      <c r="B48" s="19"/>
      <c r="C48" s="21" t="s">
        <v>23</v>
      </c>
      <c r="D48" s="22"/>
      <c r="E48" s="22"/>
      <c r="F48" s="22"/>
      <c r="G48" s="22"/>
      <c r="H48" s="22">
        <f>H47+H46</f>
        <v>726278.76</v>
      </c>
    </row>
    <row r="49" spans="1:8" s="7" customFormat="1" ht="26.25" customHeight="1" x14ac:dyDescent="0.2">
      <c r="A49" s="32">
        <v>8</v>
      </c>
      <c r="B49" s="23" t="s">
        <v>17</v>
      </c>
      <c r="C49" s="1" t="s">
        <v>35</v>
      </c>
      <c r="D49" s="9">
        <f>H49-E49</f>
        <v>310582</v>
      </c>
      <c r="E49" s="9">
        <v>53053</v>
      </c>
      <c r="F49" s="9" t="s">
        <v>22</v>
      </c>
      <c r="G49" s="9" t="s">
        <v>22</v>
      </c>
      <c r="H49" s="9">
        <v>363635</v>
      </c>
    </row>
    <row r="50" spans="1:8" s="7" customFormat="1" ht="12.75" customHeight="1" x14ac:dyDescent="0.2">
      <c r="A50" s="40"/>
      <c r="B50" s="13"/>
      <c r="C50" s="1" t="s">
        <v>21</v>
      </c>
      <c r="D50" s="9"/>
      <c r="E50" s="9"/>
      <c r="F50" s="9"/>
      <c r="G50" s="9"/>
      <c r="H50" s="9">
        <f>ROUND(H49/100*2,2)</f>
        <v>7272.7</v>
      </c>
    </row>
    <row r="51" spans="1:8" s="7" customFormat="1" ht="14.25" customHeight="1" x14ac:dyDescent="0.2">
      <c r="A51" s="40"/>
      <c r="B51" s="13"/>
      <c r="C51" s="1" t="s">
        <v>16</v>
      </c>
      <c r="D51" s="9"/>
      <c r="E51" s="9"/>
      <c r="F51" s="9"/>
      <c r="G51" s="9"/>
      <c r="H51" s="9">
        <f>H50+H49</f>
        <v>370907.7</v>
      </c>
    </row>
    <row r="52" spans="1:8" s="7" customFormat="1" ht="14.25" customHeight="1" x14ac:dyDescent="0.2">
      <c r="A52" s="40"/>
      <c r="B52" s="13"/>
      <c r="C52" s="1" t="s">
        <v>18</v>
      </c>
      <c r="D52" s="9"/>
      <c r="E52" s="9"/>
      <c r="F52" s="9"/>
      <c r="G52" s="9"/>
      <c r="H52" s="9">
        <f>ROUND(H51/100*20,2)</f>
        <v>74181.539999999994</v>
      </c>
    </row>
    <row r="53" spans="1:8" s="18" customFormat="1" ht="14.25" customHeight="1" x14ac:dyDescent="0.2">
      <c r="A53" s="33"/>
      <c r="B53" s="19"/>
      <c r="C53" s="21" t="s">
        <v>23</v>
      </c>
      <c r="D53" s="22"/>
      <c r="E53" s="22"/>
      <c r="F53" s="22"/>
      <c r="G53" s="22"/>
      <c r="H53" s="22">
        <f>H52+H51</f>
        <v>445089.24</v>
      </c>
    </row>
    <row r="54" spans="1:8" s="7" customFormat="1" ht="24" customHeight="1" x14ac:dyDescent="0.2">
      <c r="A54" s="32">
        <v>9</v>
      </c>
      <c r="B54" s="13" t="s">
        <v>17</v>
      </c>
      <c r="C54" s="1" t="s">
        <v>36</v>
      </c>
      <c r="D54" s="9">
        <f>H54-E54</f>
        <v>756645</v>
      </c>
      <c r="E54" s="9">
        <v>184068</v>
      </c>
      <c r="F54" s="9" t="s">
        <v>22</v>
      </c>
      <c r="G54" s="9" t="s">
        <v>22</v>
      </c>
      <c r="H54" s="9">
        <v>940713</v>
      </c>
    </row>
    <row r="55" spans="1:8" s="7" customFormat="1" ht="12.75" customHeight="1" x14ac:dyDescent="0.2">
      <c r="A55" s="40"/>
      <c r="B55" s="13"/>
      <c r="C55" s="1" t="s">
        <v>21</v>
      </c>
      <c r="D55" s="9"/>
      <c r="E55" s="9"/>
      <c r="F55" s="9"/>
      <c r="G55" s="9"/>
      <c r="H55" s="9">
        <f>ROUND(H54/100*2,2)</f>
        <v>18814.259999999998</v>
      </c>
    </row>
    <row r="56" spans="1:8" s="7" customFormat="1" ht="14.25" customHeight="1" x14ac:dyDescent="0.2">
      <c r="A56" s="40"/>
      <c r="B56" s="13"/>
      <c r="C56" s="1" t="s">
        <v>16</v>
      </c>
      <c r="D56" s="9"/>
      <c r="E56" s="9"/>
      <c r="F56" s="9"/>
      <c r="G56" s="9"/>
      <c r="H56" s="9">
        <f>H55+H54</f>
        <v>959527.26</v>
      </c>
    </row>
    <row r="57" spans="1:8" s="7" customFormat="1" ht="14.25" customHeight="1" x14ac:dyDescent="0.2">
      <c r="A57" s="40"/>
      <c r="B57" s="13"/>
      <c r="C57" s="1" t="s">
        <v>18</v>
      </c>
      <c r="D57" s="9"/>
      <c r="E57" s="9"/>
      <c r="F57" s="9"/>
      <c r="G57" s="9"/>
      <c r="H57" s="9">
        <f>ROUND(H56/100*20,2)</f>
        <v>191905.45</v>
      </c>
    </row>
    <row r="58" spans="1:8" s="18" customFormat="1" ht="14.25" customHeight="1" x14ac:dyDescent="0.2">
      <c r="A58" s="33"/>
      <c r="B58" s="19"/>
      <c r="C58" s="21" t="s">
        <v>23</v>
      </c>
      <c r="D58" s="22"/>
      <c r="E58" s="22"/>
      <c r="F58" s="22"/>
      <c r="G58" s="22"/>
      <c r="H58" s="22">
        <f>H57+H56</f>
        <v>1151432.71</v>
      </c>
    </row>
    <row r="59" spans="1:8" s="18" customFormat="1" ht="21.75" customHeight="1" x14ac:dyDescent="0.2">
      <c r="A59" s="32">
        <v>10</v>
      </c>
      <c r="B59" s="23" t="s">
        <v>17</v>
      </c>
      <c r="C59" s="1" t="s">
        <v>37</v>
      </c>
      <c r="D59" s="9">
        <f>H59-E59</f>
        <v>728133</v>
      </c>
      <c r="E59" s="9">
        <v>90382</v>
      </c>
      <c r="F59" s="9" t="s">
        <v>22</v>
      </c>
      <c r="G59" s="9" t="s">
        <v>22</v>
      </c>
      <c r="H59" s="9">
        <v>818515</v>
      </c>
    </row>
    <row r="60" spans="1:8" s="18" customFormat="1" ht="14.25" customHeight="1" x14ac:dyDescent="0.2">
      <c r="A60" s="40"/>
      <c r="B60" s="23"/>
      <c r="C60" s="1" t="s">
        <v>21</v>
      </c>
      <c r="D60" s="9"/>
      <c r="E60" s="9"/>
      <c r="F60" s="9"/>
      <c r="G60" s="9"/>
      <c r="H60" s="9">
        <f>ROUND(H59/100*2,2)</f>
        <v>16370.3</v>
      </c>
    </row>
    <row r="61" spans="1:8" s="18" customFormat="1" ht="14.25" customHeight="1" x14ac:dyDescent="0.2">
      <c r="A61" s="40"/>
      <c r="B61" s="23"/>
      <c r="C61" s="1" t="s">
        <v>16</v>
      </c>
      <c r="D61" s="9"/>
      <c r="E61" s="9"/>
      <c r="F61" s="9"/>
      <c r="G61" s="9"/>
      <c r="H61" s="9">
        <f>H60+H59</f>
        <v>834885.3</v>
      </c>
    </row>
    <row r="62" spans="1:8" s="18" customFormat="1" ht="14.25" customHeight="1" x14ac:dyDescent="0.2">
      <c r="A62" s="40"/>
      <c r="B62" s="23"/>
      <c r="C62" s="1" t="s">
        <v>18</v>
      </c>
      <c r="D62" s="9"/>
      <c r="E62" s="9"/>
      <c r="F62" s="9"/>
      <c r="G62" s="9"/>
      <c r="H62" s="9">
        <f t="shared" ref="H62" si="0">ROUND(H61/100*20,2)</f>
        <v>166977.06</v>
      </c>
    </row>
    <row r="63" spans="1:8" s="18" customFormat="1" ht="14.25" customHeight="1" x14ac:dyDescent="0.2">
      <c r="A63" s="33"/>
      <c r="B63" s="19"/>
      <c r="C63" s="21" t="s">
        <v>23</v>
      </c>
      <c r="D63" s="22"/>
      <c r="E63" s="22"/>
      <c r="F63" s="22"/>
      <c r="G63" s="22"/>
      <c r="H63" s="22">
        <f t="shared" ref="H63" si="1">H62+H61</f>
        <v>1001862.3600000001</v>
      </c>
    </row>
    <row r="64" spans="1:8" s="18" customFormat="1" ht="14.25" customHeight="1" x14ac:dyDescent="0.2">
      <c r="A64" s="32">
        <v>11</v>
      </c>
      <c r="B64" s="23" t="s">
        <v>17</v>
      </c>
      <c r="C64" s="1" t="s">
        <v>38</v>
      </c>
      <c r="D64" s="9">
        <f>H64-E64</f>
        <v>543365</v>
      </c>
      <c r="E64" s="9">
        <v>16574</v>
      </c>
      <c r="F64" s="9" t="s">
        <v>22</v>
      </c>
      <c r="G64" s="9" t="s">
        <v>22</v>
      </c>
      <c r="H64" s="9">
        <v>559939</v>
      </c>
    </row>
    <row r="65" spans="1:8" s="18" customFormat="1" ht="14.25" customHeight="1" x14ac:dyDescent="0.2">
      <c r="A65" s="40"/>
      <c r="B65" s="23"/>
      <c r="C65" s="1" t="s">
        <v>21</v>
      </c>
      <c r="D65" s="9"/>
      <c r="E65" s="9"/>
      <c r="F65" s="9"/>
      <c r="G65" s="9"/>
      <c r="H65" s="9">
        <f>ROUND(H64/100*2,2)</f>
        <v>11198.78</v>
      </c>
    </row>
    <row r="66" spans="1:8" s="18" customFormat="1" ht="14.25" customHeight="1" x14ac:dyDescent="0.2">
      <c r="A66" s="40"/>
      <c r="B66" s="23"/>
      <c r="C66" s="1" t="s">
        <v>16</v>
      </c>
      <c r="D66" s="9"/>
      <c r="E66" s="9"/>
      <c r="F66" s="9"/>
      <c r="G66" s="9"/>
      <c r="H66" s="9">
        <f>H65+H64</f>
        <v>571137.78</v>
      </c>
    </row>
    <row r="67" spans="1:8" s="18" customFormat="1" ht="14.25" customHeight="1" x14ac:dyDescent="0.2">
      <c r="A67" s="40"/>
      <c r="B67" s="23"/>
      <c r="C67" s="1" t="s">
        <v>18</v>
      </c>
      <c r="D67" s="9"/>
      <c r="E67" s="9"/>
      <c r="F67" s="9"/>
      <c r="G67" s="9"/>
      <c r="H67" s="9">
        <f t="shared" ref="H67" si="2">ROUND(H66/100*20,2)</f>
        <v>114227.56</v>
      </c>
    </row>
    <row r="68" spans="1:8" s="18" customFormat="1" ht="14.25" customHeight="1" x14ac:dyDescent="0.2">
      <c r="A68" s="33"/>
      <c r="B68" s="19"/>
      <c r="C68" s="21" t="s">
        <v>23</v>
      </c>
      <c r="D68" s="22"/>
      <c r="E68" s="22"/>
      <c r="F68" s="22"/>
      <c r="G68" s="22"/>
      <c r="H68" s="22">
        <f t="shared" ref="H68" si="3">H67+H66</f>
        <v>685365.34000000008</v>
      </c>
    </row>
    <row r="69" spans="1:8" s="18" customFormat="1" ht="14.25" customHeight="1" x14ac:dyDescent="0.2">
      <c r="A69" s="32">
        <v>12</v>
      </c>
      <c r="B69" s="23" t="s">
        <v>17</v>
      </c>
      <c r="C69" s="1" t="s">
        <v>39</v>
      </c>
      <c r="D69" s="9">
        <v>230595</v>
      </c>
      <c r="E69" s="9">
        <v>876</v>
      </c>
      <c r="F69" s="9" t="s">
        <v>22</v>
      </c>
      <c r="G69" s="9" t="s">
        <v>22</v>
      </c>
      <c r="H69" s="9">
        <f t="shared" ref="H69" si="4">E69+D69</f>
        <v>231471</v>
      </c>
    </row>
    <row r="70" spans="1:8" s="18" customFormat="1" ht="14.25" customHeight="1" x14ac:dyDescent="0.2">
      <c r="A70" s="40"/>
      <c r="B70" s="23"/>
      <c r="C70" s="1" t="s">
        <v>21</v>
      </c>
      <c r="D70" s="9"/>
      <c r="E70" s="9"/>
      <c r="F70" s="9"/>
      <c r="G70" s="9"/>
      <c r="H70" s="9">
        <f>ROUND(H69/100*2,2)</f>
        <v>4629.42</v>
      </c>
    </row>
    <row r="71" spans="1:8" s="18" customFormat="1" ht="14.25" customHeight="1" x14ac:dyDescent="0.2">
      <c r="A71" s="40"/>
      <c r="B71" s="23"/>
      <c r="C71" s="1" t="s">
        <v>16</v>
      </c>
      <c r="D71" s="9"/>
      <c r="E71" s="9"/>
      <c r="F71" s="9"/>
      <c r="G71" s="9"/>
      <c r="H71" s="9">
        <f>H70+H69</f>
        <v>236100.42</v>
      </c>
    </row>
    <row r="72" spans="1:8" s="18" customFormat="1" ht="14.25" customHeight="1" x14ac:dyDescent="0.2">
      <c r="A72" s="40"/>
      <c r="B72" s="23"/>
      <c r="C72" s="1" t="s">
        <v>18</v>
      </c>
      <c r="D72" s="9"/>
      <c r="E72" s="9"/>
      <c r="F72" s="9"/>
      <c r="G72" s="9"/>
      <c r="H72" s="9">
        <f t="shared" ref="H72" si="5">ROUND(H71/100*20,2)</f>
        <v>47220.08</v>
      </c>
    </row>
    <row r="73" spans="1:8" s="18" customFormat="1" ht="14.25" customHeight="1" x14ac:dyDescent="0.2">
      <c r="A73" s="33"/>
      <c r="B73" s="19"/>
      <c r="C73" s="21" t="s">
        <v>23</v>
      </c>
      <c r="D73" s="22"/>
      <c r="E73" s="22"/>
      <c r="F73" s="22"/>
      <c r="G73" s="22"/>
      <c r="H73" s="22">
        <f t="shared" ref="H73" si="6">H72+H71</f>
        <v>283320.5</v>
      </c>
    </row>
    <row r="74" spans="1:8" s="18" customFormat="1" ht="21" customHeight="1" x14ac:dyDescent="0.2">
      <c r="A74" s="32">
        <v>13</v>
      </c>
      <c r="B74" s="24" t="s">
        <v>17</v>
      </c>
      <c r="C74" s="1" t="s">
        <v>40</v>
      </c>
      <c r="D74" s="9">
        <f>H74-E74</f>
        <v>178155</v>
      </c>
      <c r="E74" s="9">
        <v>25895</v>
      </c>
      <c r="F74" s="9" t="s">
        <v>22</v>
      </c>
      <c r="G74" s="9" t="s">
        <v>22</v>
      </c>
      <c r="H74" s="9">
        <v>204050</v>
      </c>
    </row>
    <row r="75" spans="1:8" s="18" customFormat="1" ht="14.25" customHeight="1" x14ac:dyDescent="0.2">
      <c r="A75" s="40"/>
      <c r="B75" s="24"/>
      <c r="C75" s="1" t="s">
        <v>21</v>
      </c>
      <c r="D75" s="9"/>
      <c r="E75" s="9"/>
      <c r="F75" s="9"/>
      <c r="G75" s="9"/>
      <c r="H75" s="9">
        <f>ROUND(H74/100*2,2)</f>
        <v>4081</v>
      </c>
    </row>
    <row r="76" spans="1:8" s="18" customFormat="1" ht="14.25" customHeight="1" x14ac:dyDescent="0.2">
      <c r="A76" s="40"/>
      <c r="B76" s="24"/>
      <c r="C76" s="1" t="s">
        <v>16</v>
      </c>
      <c r="D76" s="9"/>
      <c r="E76" s="9"/>
      <c r="F76" s="9"/>
      <c r="G76" s="9"/>
      <c r="H76" s="9">
        <f>H75+H74</f>
        <v>208131</v>
      </c>
    </row>
    <row r="77" spans="1:8" s="18" customFormat="1" ht="14.25" customHeight="1" x14ac:dyDescent="0.2">
      <c r="A77" s="40"/>
      <c r="B77" s="24"/>
      <c r="C77" s="1" t="s">
        <v>18</v>
      </c>
      <c r="D77" s="9"/>
      <c r="E77" s="9"/>
      <c r="F77" s="9"/>
      <c r="G77" s="9"/>
      <c r="H77" s="9">
        <f t="shared" ref="H77" si="7">ROUND(H76/100*20,2)</f>
        <v>41626.199999999997</v>
      </c>
    </row>
    <row r="78" spans="1:8" s="18" customFormat="1" ht="14.25" customHeight="1" x14ac:dyDescent="0.2">
      <c r="A78" s="33"/>
      <c r="B78" s="19"/>
      <c r="C78" s="21" t="s">
        <v>23</v>
      </c>
      <c r="D78" s="22"/>
      <c r="E78" s="22"/>
      <c r="F78" s="22"/>
      <c r="G78" s="22"/>
      <c r="H78" s="22">
        <f t="shared" ref="H78" si="8">H77+H76</f>
        <v>249757.2</v>
      </c>
    </row>
    <row r="79" spans="1:8" s="18" customFormat="1" ht="14.25" customHeight="1" x14ac:dyDescent="0.2">
      <c r="A79" s="32">
        <v>14</v>
      </c>
      <c r="B79" s="24" t="s">
        <v>17</v>
      </c>
      <c r="C79" s="1" t="s">
        <v>41</v>
      </c>
      <c r="D79" s="9">
        <v>914423</v>
      </c>
      <c r="E79" s="9">
        <v>2670</v>
      </c>
      <c r="F79" s="9" t="s">
        <v>22</v>
      </c>
      <c r="G79" s="9" t="s">
        <v>22</v>
      </c>
      <c r="H79" s="9">
        <f>E79+D79</f>
        <v>917093</v>
      </c>
    </row>
    <row r="80" spans="1:8" s="18" customFormat="1" ht="14.25" customHeight="1" x14ac:dyDescent="0.2">
      <c r="A80" s="40"/>
      <c r="B80" s="24"/>
      <c r="C80" s="1" t="s">
        <v>21</v>
      </c>
      <c r="D80" s="9"/>
      <c r="E80" s="9"/>
      <c r="F80" s="9"/>
      <c r="G80" s="9"/>
      <c r="H80" s="9">
        <f>ROUND(H79/100*2,2)</f>
        <v>18341.86</v>
      </c>
    </row>
    <row r="81" spans="1:8" s="18" customFormat="1" ht="14.25" customHeight="1" x14ac:dyDescent="0.2">
      <c r="A81" s="40"/>
      <c r="B81" s="24"/>
      <c r="C81" s="1" t="s">
        <v>16</v>
      </c>
      <c r="D81" s="9"/>
      <c r="E81" s="9"/>
      <c r="F81" s="9"/>
      <c r="G81" s="9"/>
      <c r="H81" s="9">
        <f>H80+H79</f>
        <v>935434.86</v>
      </c>
    </row>
    <row r="82" spans="1:8" s="18" customFormat="1" ht="14.25" customHeight="1" x14ac:dyDescent="0.2">
      <c r="A82" s="40"/>
      <c r="B82" s="24"/>
      <c r="C82" s="1" t="s">
        <v>18</v>
      </c>
      <c r="D82" s="9"/>
      <c r="E82" s="9"/>
      <c r="F82" s="9"/>
      <c r="G82" s="9"/>
      <c r="H82" s="9">
        <f t="shared" ref="H82" si="9">ROUND(H81/100*20,2)</f>
        <v>187086.97</v>
      </c>
    </row>
    <row r="83" spans="1:8" s="18" customFormat="1" ht="14.25" customHeight="1" x14ac:dyDescent="0.2">
      <c r="A83" s="33"/>
      <c r="B83" s="19"/>
      <c r="C83" s="21" t="s">
        <v>23</v>
      </c>
      <c r="D83" s="22"/>
      <c r="E83" s="22"/>
      <c r="F83" s="22"/>
      <c r="G83" s="22"/>
      <c r="H83" s="22">
        <f t="shared" ref="H83" si="10">H82+H81</f>
        <v>1122521.83</v>
      </c>
    </row>
    <row r="84" spans="1:8" s="18" customFormat="1" ht="14.25" customHeight="1" x14ac:dyDescent="0.2">
      <c r="A84" s="32">
        <v>15</v>
      </c>
      <c r="B84" s="24" t="s">
        <v>17</v>
      </c>
      <c r="C84" s="1" t="s">
        <v>42</v>
      </c>
      <c r="D84" s="9">
        <f>H84-E84</f>
        <v>214451.4</v>
      </c>
      <c r="E84" s="9">
        <v>4019</v>
      </c>
      <c r="F84" s="9" t="s">
        <v>22</v>
      </c>
      <c r="G84" s="9" t="s">
        <v>22</v>
      </c>
      <c r="H84" s="9">
        <v>218470.39999999999</v>
      </c>
    </row>
    <row r="85" spans="1:8" s="18" customFormat="1" ht="14.25" customHeight="1" x14ac:dyDescent="0.2">
      <c r="A85" s="40"/>
      <c r="B85" s="24"/>
      <c r="C85" s="1" t="s">
        <v>21</v>
      </c>
      <c r="D85" s="9"/>
      <c r="E85" s="9"/>
      <c r="F85" s="9"/>
      <c r="G85" s="9"/>
      <c r="H85" s="9">
        <f>ROUND(H84/100*2,2)</f>
        <v>4369.41</v>
      </c>
    </row>
    <row r="86" spans="1:8" s="18" customFormat="1" ht="14.25" customHeight="1" x14ac:dyDescent="0.2">
      <c r="A86" s="40"/>
      <c r="B86" s="24"/>
      <c r="C86" s="1" t="s">
        <v>16</v>
      </c>
      <c r="D86" s="9"/>
      <c r="E86" s="9"/>
      <c r="F86" s="9"/>
      <c r="G86" s="9"/>
      <c r="H86" s="9">
        <f>H85+H84</f>
        <v>222839.81</v>
      </c>
    </row>
    <row r="87" spans="1:8" s="18" customFormat="1" ht="14.25" customHeight="1" x14ac:dyDescent="0.2">
      <c r="A87" s="40"/>
      <c r="B87" s="24"/>
      <c r="C87" s="1" t="s">
        <v>18</v>
      </c>
      <c r="D87" s="9"/>
      <c r="E87" s="9"/>
      <c r="F87" s="9"/>
      <c r="G87" s="9"/>
      <c r="H87" s="9">
        <f t="shared" ref="H87" si="11">ROUND(H86/100*20,2)</f>
        <v>44567.96</v>
      </c>
    </row>
    <row r="88" spans="1:8" s="18" customFormat="1" ht="14.25" customHeight="1" x14ac:dyDescent="0.2">
      <c r="A88" s="33"/>
      <c r="B88" s="19"/>
      <c r="C88" s="21" t="s">
        <v>23</v>
      </c>
      <c r="D88" s="22"/>
      <c r="E88" s="22"/>
      <c r="F88" s="22"/>
      <c r="G88" s="22"/>
      <c r="H88" s="22">
        <f t="shared" ref="H88" si="12">H87+H86</f>
        <v>267407.77</v>
      </c>
    </row>
    <row r="89" spans="1:8" s="18" customFormat="1" ht="14.25" customHeight="1" x14ac:dyDescent="0.2">
      <c r="A89" s="32">
        <v>16</v>
      </c>
      <c r="B89" s="24" t="s">
        <v>17</v>
      </c>
      <c r="C89" s="1" t="s">
        <v>43</v>
      </c>
      <c r="D89" s="9">
        <f>H89-E89</f>
        <v>141626</v>
      </c>
      <c r="E89" s="9">
        <v>18114</v>
      </c>
      <c r="F89" s="9" t="s">
        <v>22</v>
      </c>
      <c r="G89" s="9" t="s">
        <v>22</v>
      </c>
      <c r="H89" s="9">
        <v>159740</v>
      </c>
    </row>
    <row r="90" spans="1:8" s="18" customFormat="1" ht="14.25" customHeight="1" x14ac:dyDescent="0.2">
      <c r="A90" s="40"/>
      <c r="B90" s="24"/>
      <c r="C90" s="1" t="s">
        <v>21</v>
      </c>
      <c r="D90" s="9"/>
      <c r="E90" s="9"/>
      <c r="F90" s="9"/>
      <c r="G90" s="9"/>
      <c r="H90" s="9">
        <f>ROUND(H89/100*2,2)</f>
        <v>3194.8</v>
      </c>
    </row>
    <row r="91" spans="1:8" s="18" customFormat="1" ht="14.25" customHeight="1" x14ac:dyDescent="0.2">
      <c r="A91" s="40"/>
      <c r="B91" s="24"/>
      <c r="C91" s="1" t="s">
        <v>16</v>
      </c>
      <c r="D91" s="9"/>
      <c r="E91" s="9"/>
      <c r="F91" s="9"/>
      <c r="G91" s="9"/>
      <c r="H91" s="9">
        <f>H90+H89</f>
        <v>162934.79999999999</v>
      </c>
    </row>
    <row r="92" spans="1:8" s="18" customFormat="1" ht="14.25" customHeight="1" x14ac:dyDescent="0.2">
      <c r="A92" s="40"/>
      <c r="B92" s="24"/>
      <c r="C92" s="1" t="s">
        <v>18</v>
      </c>
      <c r="D92" s="9"/>
      <c r="E92" s="9"/>
      <c r="F92" s="9"/>
      <c r="G92" s="9"/>
      <c r="H92" s="9">
        <f t="shared" ref="H92" si="13">ROUND(H91/100*20,2)</f>
        <v>32586.959999999999</v>
      </c>
    </row>
    <row r="93" spans="1:8" s="18" customFormat="1" ht="14.25" customHeight="1" x14ac:dyDescent="0.2">
      <c r="A93" s="33"/>
      <c r="B93" s="19"/>
      <c r="C93" s="21" t="s">
        <v>23</v>
      </c>
      <c r="D93" s="22"/>
      <c r="E93" s="22"/>
      <c r="F93" s="22"/>
      <c r="G93" s="22"/>
      <c r="H93" s="22">
        <f t="shared" ref="H93" si="14">H92+H91</f>
        <v>195521.75999999998</v>
      </c>
    </row>
    <row r="94" spans="1:8" s="18" customFormat="1" ht="14.25" customHeight="1" x14ac:dyDescent="0.2">
      <c r="A94" s="32">
        <v>17</v>
      </c>
      <c r="B94" s="24" t="s">
        <v>17</v>
      </c>
      <c r="C94" s="1" t="s">
        <v>44</v>
      </c>
      <c r="D94" s="9">
        <f>H94-E94</f>
        <v>31226</v>
      </c>
      <c r="E94" s="9">
        <v>936</v>
      </c>
      <c r="F94" s="9" t="s">
        <v>22</v>
      </c>
      <c r="G94" s="9" t="s">
        <v>22</v>
      </c>
      <c r="H94" s="9">
        <v>32162</v>
      </c>
    </row>
    <row r="95" spans="1:8" s="18" customFormat="1" ht="14.25" customHeight="1" x14ac:dyDescent="0.2">
      <c r="A95" s="40"/>
      <c r="B95" s="24"/>
      <c r="C95" s="1" t="s">
        <v>21</v>
      </c>
      <c r="D95" s="9"/>
      <c r="E95" s="9"/>
      <c r="F95" s="9"/>
      <c r="G95" s="9"/>
      <c r="H95" s="9">
        <f>ROUND(H94/100*2,2)</f>
        <v>643.24</v>
      </c>
    </row>
    <row r="96" spans="1:8" s="18" customFormat="1" ht="14.25" customHeight="1" x14ac:dyDescent="0.2">
      <c r="A96" s="40"/>
      <c r="B96" s="24"/>
      <c r="C96" s="1" t="s">
        <v>16</v>
      </c>
      <c r="D96" s="9"/>
      <c r="E96" s="9"/>
      <c r="F96" s="9"/>
      <c r="G96" s="9"/>
      <c r="H96" s="9">
        <f>H95+H94</f>
        <v>32805.24</v>
      </c>
    </row>
    <row r="97" spans="1:8" s="18" customFormat="1" ht="14.25" customHeight="1" x14ac:dyDescent="0.2">
      <c r="A97" s="40"/>
      <c r="B97" s="24"/>
      <c r="C97" s="1" t="s">
        <v>18</v>
      </c>
      <c r="D97" s="9"/>
      <c r="E97" s="9"/>
      <c r="F97" s="9"/>
      <c r="G97" s="9"/>
      <c r="H97" s="9">
        <f t="shared" ref="H97" si="15">ROUND(H96/100*20,2)</f>
        <v>6561.05</v>
      </c>
    </row>
    <row r="98" spans="1:8" s="18" customFormat="1" ht="14.25" customHeight="1" x14ac:dyDescent="0.2">
      <c r="A98" s="33"/>
      <c r="B98" s="19"/>
      <c r="C98" s="21" t="s">
        <v>23</v>
      </c>
      <c r="D98" s="22"/>
      <c r="E98" s="22"/>
      <c r="F98" s="22"/>
      <c r="G98" s="22"/>
      <c r="H98" s="22">
        <f t="shared" ref="H98" si="16">H97+H96</f>
        <v>39366.29</v>
      </c>
    </row>
    <row r="99" spans="1:8" s="18" customFormat="1" ht="14.25" customHeight="1" x14ac:dyDescent="0.2">
      <c r="A99" s="32">
        <v>18</v>
      </c>
      <c r="B99" s="24" t="s">
        <v>17</v>
      </c>
      <c r="C99" s="1" t="s">
        <v>45</v>
      </c>
      <c r="D99" s="9">
        <f>H99-E99</f>
        <v>56852</v>
      </c>
      <c r="E99" s="9">
        <v>8324</v>
      </c>
      <c r="F99" s="9" t="s">
        <v>22</v>
      </c>
      <c r="G99" s="9" t="s">
        <v>22</v>
      </c>
      <c r="H99" s="9">
        <v>65176</v>
      </c>
    </row>
    <row r="100" spans="1:8" s="18" customFormat="1" ht="14.25" customHeight="1" x14ac:dyDescent="0.2">
      <c r="A100" s="40"/>
      <c r="B100" s="24"/>
      <c r="C100" s="1" t="s">
        <v>21</v>
      </c>
      <c r="D100" s="9"/>
      <c r="E100" s="9"/>
      <c r="F100" s="9"/>
      <c r="G100" s="9"/>
      <c r="H100" s="9">
        <f>ROUND(H99/100*2,2)</f>
        <v>1303.52</v>
      </c>
    </row>
    <row r="101" spans="1:8" s="18" customFormat="1" ht="14.25" customHeight="1" x14ac:dyDescent="0.2">
      <c r="A101" s="40"/>
      <c r="B101" s="24"/>
      <c r="C101" s="1" t="s">
        <v>16</v>
      </c>
      <c r="D101" s="9"/>
      <c r="E101" s="9"/>
      <c r="F101" s="9"/>
      <c r="G101" s="9"/>
      <c r="H101" s="9">
        <f>H100+H99</f>
        <v>66479.520000000004</v>
      </c>
    </row>
    <row r="102" spans="1:8" s="18" customFormat="1" ht="14.25" customHeight="1" x14ac:dyDescent="0.2">
      <c r="A102" s="40"/>
      <c r="B102" s="24"/>
      <c r="C102" s="1" t="s">
        <v>18</v>
      </c>
      <c r="D102" s="9"/>
      <c r="E102" s="9"/>
      <c r="F102" s="9"/>
      <c r="G102" s="9"/>
      <c r="H102" s="9">
        <f t="shared" ref="H102" si="17">ROUND(H101/100*20,2)</f>
        <v>13295.9</v>
      </c>
    </row>
    <row r="103" spans="1:8" s="18" customFormat="1" ht="14.25" customHeight="1" x14ac:dyDescent="0.2">
      <c r="A103" s="33"/>
      <c r="B103" s="19"/>
      <c r="C103" s="21" t="s">
        <v>23</v>
      </c>
      <c r="D103" s="22"/>
      <c r="E103" s="22"/>
      <c r="F103" s="22"/>
      <c r="G103" s="22"/>
      <c r="H103" s="22">
        <f t="shared" ref="H103" si="18">H102+H101</f>
        <v>79775.42</v>
      </c>
    </row>
    <row r="104" spans="1:8" s="18" customFormat="1" ht="14.25" customHeight="1" x14ac:dyDescent="0.2">
      <c r="A104" s="32">
        <v>19</v>
      </c>
      <c r="B104" s="24" t="s">
        <v>17</v>
      </c>
      <c r="C104" s="1" t="s">
        <v>46</v>
      </c>
      <c r="D104" s="9">
        <f>H104-E104</f>
        <v>58509</v>
      </c>
      <c r="E104" s="9">
        <v>8503</v>
      </c>
      <c r="F104" s="9" t="s">
        <v>22</v>
      </c>
      <c r="G104" s="9" t="s">
        <v>22</v>
      </c>
      <c r="H104" s="9">
        <v>67012</v>
      </c>
    </row>
    <row r="105" spans="1:8" s="18" customFormat="1" ht="14.25" customHeight="1" x14ac:dyDescent="0.2">
      <c r="A105" s="40"/>
      <c r="B105" s="24"/>
      <c r="C105" s="1" t="s">
        <v>21</v>
      </c>
      <c r="D105" s="9"/>
      <c r="E105" s="9"/>
      <c r="F105" s="9"/>
      <c r="G105" s="9"/>
      <c r="H105" s="9">
        <f>ROUND(H104/100*2,2)</f>
        <v>1340.24</v>
      </c>
    </row>
    <row r="106" spans="1:8" s="18" customFormat="1" ht="14.25" customHeight="1" x14ac:dyDescent="0.2">
      <c r="A106" s="40"/>
      <c r="B106" s="24"/>
      <c r="C106" s="1" t="s">
        <v>16</v>
      </c>
      <c r="D106" s="9"/>
      <c r="E106" s="9"/>
      <c r="F106" s="9"/>
      <c r="G106" s="9"/>
      <c r="H106" s="9">
        <f>H105+H104</f>
        <v>68352.240000000005</v>
      </c>
    </row>
    <row r="107" spans="1:8" s="18" customFormat="1" ht="14.25" customHeight="1" x14ac:dyDescent="0.2">
      <c r="A107" s="40"/>
      <c r="B107" s="24"/>
      <c r="C107" s="1" t="s">
        <v>18</v>
      </c>
      <c r="D107" s="9"/>
      <c r="E107" s="9"/>
      <c r="F107" s="9"/>
      <c r="G107" s="9"/>
      <c r="H107" s="9">
        <f t="shared" ref="H107" si="19">ROUND(H106/100*20,2)</f>
        <v>13670.45</v>
      </c>
    </row>
    <row r="108" spans="1:8" s="18" customFormat="1" ht="14.25" customHeight="1" x14ac:dyDescent="0.2">
      <c r="A108" s="33"/>
      <c r="B108" s="19"/>
      <c r="C108" s="21" t="s">
        <v>23</v>
      </c>
      <c r="D108" s="22"/>
      <c r="E108" s="22"/>
      <c r="F108" s="22"/>
      <c r="G108" s="22"/>
      <c r="H108" s="22">
        <f t="shared" ref="H108" si="20">H107+H106</f>
        <v>82022.69</v>
      </c>
    </row>
    <row r="109" spans="1:8" s="18" customFormat="1" ht="15.75" customHeight="1" x14ac:dyDescent="0.2">
      <c r="A109" s="32">
        <v>20</v>
      </c>
      <c r="B109" s="24" t="s">
        <v>17</v>
      </c>
      <c r="C109" s="1" t="s">
        <v>47</v>
      </c>
      <c r="D109" s="9">
        <f>H109-E109</f>
        <v>49368.76</v>
      </c>
      <c r="E109" s="9">
        <v>9365</v>
      </c>
      <c r="F109" s="9" t="s">
        <v>22</v>
      </c>
      <c r="G109" s="9" t="s">
        <v>22</v>
      </c>
      <c r="H109" s="9">
        <v>58733.760000000002</v>
      </c>
    </row>
    <row r="110" spans="1:8" s="18" customFormat="1" ht="14.25" customHeight="1" x14ac:dyDescent="0.2">
      <c r="A110" s="40"/>
      <c r="B110" s="24"/>
      <c r="C110" s="1" t="s">
        <v>21</v>
      </c>
      <c r="D110" s="9"/>
      <c r="E110" s="9"/>
      <c r="F110" s="9"/>
      <c r="G110" s="9"/>
      <c r="H110" s="9">
        <f>ROUND(H109/100*2,2)</f>
        <v>1174.68</v>
      </c>
    </row>
    <row r="111" spans="1:8" s="18" customFormat="1" ht="14.25" customHeight="1" x14ac:dyDescent="0.2">
      <c r="A111" s="40"/>
      <c r="B111" s="24"/>
      <c r="C111" s="1" t="s">
        <v>16</v>
      </c>
      <c r="D111" s="9"/>
      <c r="E111" s="9"/>
      <c r="F111" s="9"/>
      <c r="G111" s="9"/>
      <c r="H111" s="9">
        <f>H110+H109</f>
        <v>59908.44</v>
      </c>
    </row>
    <row r="112" spans="1:8" s="18" customFormat="1" ht="14.25" customHeight="1" x14ac:dyDescent="0.2">
      <c r="A112" s="40"/>
      <c r="B112" s="24"/>
      <c r="C112" s="1" t="s">
        <v>18</v>
      </c>
      <c r="D112" s="9"/>
      <c r="E112" s="9"/>
      <c r="F112" s="9"/>
      <c r="G112" s="9"/>
      <c r="H112" s="9">
        <f t="shared" ref="H112" si="21">ROUND(H111/100*20,2)</f>
        <v>11981.69</v>
      </c>
    </row>
    <row r="113" spans="1:10" s="18" customFormat="1" ht="14.25" customHeight="1" x14ac:dyDescent="0.2">
      <c r="A113" s="33"/>
      <c r="B113" s="19"/>
      <c r="C113" s="21" t="s">
        <v>23</v>
      </c>
      <c r="D113" s="22"/>
      <c r="E113" s="22"/>
      <c r="F113" s="22"/>
      <c r="G113" s="22"/>
      <c r="H113" s="22">
        <f t="shared" ref="H113" si="22">H112+H111</f>
        <v>71890.13</v>
      </c>
    </row>
    <row r="114" spans="1:10" s="18" customFormat="1" ht="14.25" customHeight="1" x14ac:dyDescent="0.2">
      <c r="A114" s="32">
        <v>21</v>
      </c>
      <c r="B114" s="25" t="s">
        <v>17</v>
      </c>
      <c r="C114" s="1" t="s">
        <v>48</v>
      </c>
      <c r="D114" s="9">
        <f>H114-E114</f>
        <v>49354.87</v>
      </c>
      <c r="E114" s="9">
        <v>9324</v>
      </c>
      <c r="F114" s="9" t="s">
        <v>22</v>
      </c>
      <c r="G114" s="9" t="s">
        <v>22</v>
      </c>
      <c r="H114" s="9">
        <v>58678.87</v>
      </c>
    </row>
    <row r="115" spans="1:10" s="18" customFormat="1" ht="14.25" customHeight="1" x14ac:dyDescent="0.2">
      <c r="A115" s="40"/>
      <c r="B115" s="25"/>
      <c r="C115" s="1" t="s">
        <v>21</v>
      </c>
      <c r="D115" s="9"/>
      <c r="E115" s="9"/>
      <c r="F115" s="9"/>
      <c r="G115" s="9"/>
      <c r="H115" s="9">
        <f>ROUND(H114/100*2,2)</f>
        <v>1173.58</v>
      </c>
    </row>
    <row r="116" spans="1:10" s="18" customFormat="1" ht="14.25" customHeight="1" x14ac:dyDescent="0.2">
      <c r="A116" s="40"/>
      <c r="B116" s="25"/>
      <c r="C116" s="1" t="s">
        <v>16</v>
      </c>
      <c r="D116" s="9"/>
      <c r="E116" s="9"/>
      <c r="F116" s="9"/>
      <c r="G116" s="9"/>
      <c r="H116" s="9">
        <f>H115+H114</f>
        <v>59852.450000000004</v>
      </c>
    </row>
    <row r="117" spans="1:10" s="18" customFormat="1" ht="14.25" customHeight="1" x14ac:dyDescent="0.2">
      <c r="A117" s="40"/>
      <c r="B117" s="25"/>
      <c r="C117" s="1" t="s">
        <v>18</v>
      </c>
      <c r="D117" s="9"/>
      <c r="E117" s="9"/>
      <c r="F117" s="9"/>
      <c r="G117" s="9"/>
      <c r="H117" s="9">
        <f t="shared" ref="H117" si="23">ROUND(H116/100*20,2)</f>
        <v>11970.49</v>
      </c>
    </row>
    <row r="118" spans="1:10" s="18" customFormat="1" ht="14.25" customHeight="1" x14ac:dyDescent="0.2">
      <c r="A118" s="33"/>
      <c r="B118" s="19"/>
      <c r="C118" s="21" t="s">
        <v>23</v>
      </c>
      <c r="D118" s="22"/>
      <c r="E118" s="22"/>
      <c r="F118" s="22"/>
      <c r="G118" s="22"/>
      <c r="H118" s="22">
        <f t="shared" ref="H118" si="24">H117+H116</f>
        <v>71822.94</v>
      </c>
    </row>
    <row r="119" spans="1:10" ht="15.75" customHeight="1" x14ac:dyDescent="0.25">
      <c r="A119" s="26" t="s">
        <v>24</v>
      </c>
      <c r="B119" s="27"/>
      <c r="C119" s="27"/>
      <c r="D119" s="5"/>
      <c r="E119" s="5"/>
      <c r="F119" s="5"/>
      <c r="G119" s="5"/>
      <c r="H119" s="16">
        <f>H56+H51+H46+H41+H36+H31+H26+H21+H16+H61+H66+H71+H76+H81+H86+H91+H96+H101+H106+H111+H116</f>
        <v>8632655.4800000004</v>
      </c>
      <c r="I119" s="4"/>
      <c r="J119" s="4"/>
    </row>
    <row r="120" spans="1:10" ht="15.75" customHeight="1" x14ac:dyDescent="0.25">
      <c r="A120" s="41" t="s">
        <v>18</v>
      </c>
      <c r="B120" s="42"/>
      <c r="C120" s="43"/>
      <c r="D120" s="5"/>
      <c r="E120" s="5"/>
      <c r="F120" s="5"/>
      <c r="G120" s="5"/>
      <c r="H120" s="15">
        <f>H17+H22+H27+H32+H37+H42+H47+H52+H57+H62+H67+H72+H77+H82+H87+H92+H97+H102+H107+H112+H117</f>
        <v>1726531.0899999999</v>
      </c>
      <c r="I120" s="4"/>
      <c r="J120" s="4"/>
    </row>
    <row r="121" spans="1:10" ht="15.75" customHeight="1" x14ac:dyDescent="0.25">
      <c r="A121" s="26" t="s">
        <v>11</v>
      </c>
      <c r="B121" s="27"/>
      <c r="C121" s="28"/>
      <c r="D121" s="5"/>
      <c r="E121" s="5"/>
      <c r="F121" s="5"/>
      <c r="G121" s="5"/>
      <c r="H121" s="15">
        <f>H18+H23+H28+H33+H38+H43+H48+H53+H58+H63+H68+H73+H78+H83+H88+H93+H98+H103+H108+H113+H118</f>
        <v>10359186.569999998</v>
      </c>
      <c r="I121" s="4"/>
      <c r="J121" s="4"/>
    </row>
    <row r="123" spans="1:10" x14ac:dyDescent="0.25">
      <c r="B123" t="s">
        <v>19</v>
      </c>
      <c r="D123" s="14"/>
      <c r="E123" s="14"/>
      <c r="G123" t="s">
        <v>25</v>
      </c>
    </row>
    <row r="126" spans="1:10" x14ac:dyDescent="0.25">
      <c r="H126" s="20"/>
    </row>
  </sheetData>
  <mergeCells count="36">
    <mergeCell ref="A59:A63"/>
    <mergeCell ref="A64:A68"/>
    <mergeCell ref="A69:A73"/>
    <mergeCell ref="A49:A53"/>
    <mergeCell ref="A54:A58"/>
    <mergeCell ref="A5:H5"/>
    <mergeCell ref="E1:H1"/>
    <mergeCell ref="A2:C2"/>
    <mergeCell ref="E2:H2"/>
    <mergeCell ref="A3:C3"/>
    <mergeCell ref="E3:H3"/>
    <mergeCell ref="A119:C119"/>
    <mergeCell ref="A120:C120"/>
    <mergeCell ref="A121:C121"/>
    <mergeCell ref="A7:H7"/>
    <mergeCell ref="F9:G9"/>
    <mergeCell ref="A10:A11"/>
    <mergeCell ref="B10:B11"/>
    <mergeCell ref="C10:C11"/>
    <mergeCell ref="D10:H10"/>
    <mergeCell ref="A13:A18"/>
    <mergeCell ref="A19:A23"/>
    <mergeCell ref="A24:A28"/>
    <mergeCell ref="A29:A33"/>
    <mergeCell ref="A34:A38"/>
    <mergeCell ref="A39:A43"/>
    <mergeCell ref="A44:A48"/>
    <mergeCell ref="A99:A103"/>
    <mergeCell ref="A104:A108"/>
    <mergeCell ref="A109:A113"/>
    <mergeCell ref="A114:A118"/>
    <mergeCell ref="A74:A78"/>
    <mergeCell ref="A79:A83"/>
    <mergeCell ref="A84:A88"/>
    <mergeCell ref="A89:A93"/>
    <mergeCell ref="A94:A98"/>
  </mergeCells>
  <dataValidations count="2">
    <dataValidation type="list" allowBlank="1" showInputMessage="1" showErrorMessage="1" sqref="A3:C3">
      <formula1>ФИО</formula1>
    </dataValidation>
    <dataValidation type="list" allowBlank="1" showInputMessage="1" showErrorMessage="1" sqref="A2:C2">
      <formula1>Подрядчик</formula1>
    </dataValidation>
  </dataValidations>
  <printOptions horizontalCentered="1"/>
  <pageMargins left="0.25" right="0.25" top="0.75" bottom="0.75" header="0.3" footer="0.3"/>
  <pageSetup paperSize="9" orientation="landscape" r:id="rId1"/>
  <headerFooter differentFirst="1">
    <oddFooter>&amp;LИсп. Копылова Е.В.</oddFooter>
    <firstHeader>&amp;RПриложение №_______
к ________________________________________________г</firstHeader>
    <firstFooter>&amp;LИсп. Копылова Е.В.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СМР с  непр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Юлайханова Татьяна Львовна</dc:creator>
  <cp:lastModifiedBy>Залялютдинова Дина Галимьяновна</cp:lastModifiedBy>
  <cp:lastPrinted>2021-07-14T10:19:32Z</cp:lastPrinted>
  <dcterms:created xsi:type="dcterms:W3CDTF">2015-09-28T09:43:35Z</dcterms:created>
  <dcterms:modified xsi:type="dcterms:W3CDTF">2021-10-06T10:13:30Z</dcterms:modified>
</cp:coreProperties>
</file>